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580"/>
  </bookViews>
  <sheets>
    <sheet name="16基金" sheetId="10" r:id="rId1"/>
    <sheet name="17基金" sheetId="13" r:id="rId2"/>
  </sheets>
  <calcPr calcId="124519" fullPrecision="0"/>
</workbook>
</file>

<file path=xl/calcChain.xml><?xml version="1.0" encoding="utf-8"?>
<calcChain xmlns="http://schemas.openxmlformats.org/spreadsheetml/2006/main">
  <c r="D16" i="10"/>
  <c r="C4" i="13"/>
  <c r="C5"/>
  <c r="B6"/>
  <c r="D6" s="1"/>
  <c r="B7"/>
  <c r="D7" s="1"/>
  <c r="B8"/>
  <c r="D8" s="1"/>
  <c r="B11"/>
  <c r="D11" s="1"/>
  <c r="C16"/>
  <c r="C15" s="1"/>
  <c r="B17"/>
  <c r="D17" s="1"/>
  <c r="B19"/>
  <c r="D19" s="1"/>
  <c r="B20"/>
  <c r="D20" s="1"/>
  <c r="B22"/>
  <c r="C22"/>
  <c r="C21" s="1"/>
  <c r="B23"/>
  <c r="D23" s="1"/>
  <c r="B26"/>
  <c r="D26" s="1"/>
  <c r="B27"/>
  <c r="D27" s="1"/>
  <c r="B5" i="10"/>
  <c r="B4" s="1"/>
  <c r="C5"/>
  <c r="E5"/>
  <c r="D6"/>
  <c r="F6"/>
  <c r="D7"/>
  <c r="F7"/>
  <c r="D8"/>
  <c r="F8"/>
  <c r="D10"/>
  <c r="F10"/>
  <c r="B14"/>
  <c r="E14"/>
  <c r="C15"/>
  <c r="B16" i="13" s="1"/>
  <c r="F16" i="10"/>
  <c r="C17"/>
  <c r="D17" s="1"/>
  <c r="D18"/>
  <c r="F18"/>
  <c r="D19"/>
  <c r="F19"/>
  <c r="C20"/>
  <c r="D20" s="1"/>
  <c r="C21"/>
  <c r="D21"/>
  <c r="D22"/>
  <c r="C24"/>
  <c r="B25" i="13" s="1"/>
  <c r="D25" s="1"/>
  <c r="F25" i="10"/>
  <c r="B27"/>
  <c r="B26" s="1"/>
  <c r="D26" s="1"/>
  <c r="E27"/>
  <c r="F27" s="1"/>
  <c r="D28"/>
  <c r="F28"/>
  <c r="D29"/>
  <c r="F29"/>
  <c r="B21" i="13" l="1"/>
  <c r="D21" s="1"/>
  <c r="C23" i="10"/>
  <c r="F23" s="1"/>
  <c r="D5"/>
  <c r="F5"/>
  <c r="D22" i="13"/>
  <c r="F24" i="10"/>
  <c r="B18" i="13"/>
  <c r="D18" s="1"/>
  <c r="C14" i="10"/>
  <c r="B15" i="13" s="1"/>
  <c r="B24"/>
  <c r="D24" s="1"/>
  <c r="E26" i="10"/>
  <c r="E13" s="1"/>
  <c r="E12" s="1"/>
  <c r="F17"/>
  <c r="C4"/>
  <c r="D4" s="1"/>
  <c r="C14" i="13"/>
  <c r="B5"/>
  <c r="D16"/>
  <c r="B13" i="10"/>
  <c r="B12" s="1"/>
  <c r="D15"/>
  <c r="F15"/>
  <c r="E4"/>
  <c r="D27"/>
  <c r="B14" i="13" l="1"/>
  <c r="B13" s="1"/>
  <c r="F4" i="10"/>
  <c r="D14"/>
  <c r="C13"/>
  <c r="C12" s="1"/>
  <c r="F14"/>
  <c r="F26"/>
  <c r="D15" i="13"/>
  <c r="C13"/>
  <c r="B4"/>
  <c r="D4" s="1"/>
  <c r="D5"/>
  <c r="D13" l="1"/>
  <c r="D14"/>
  <c r="F13" i="10"/>
  <c r="D13"/>
  <c r="F12"/>
  <c r="D12"/>
</calcChain>
</file>

<file path=xl/sharedStrings.xml><?xml version="1.0" encoding="utf-8"?>
<sst xmlns="http://schemas.openxmlformats.org/spreadsheetml/2006/main" count="62" uniqueCount="62">
  <si>
    <r>
      <t>2016</t>
    </r>
    <r>
      <rPr>
        <sz val="20"/>
        <color indexed="8"/>
        <rFont val="方正小标宋_GBK"/>
        <family val="4"/>
        <charset val="134"/>
      </rPr>
      <t>年西湖区政府性基金预算收支执行情况表</t>
    </r>
    <phoneticPr fontId="6" type="noConversion"/>
  </si>
  <si>
    <r>
      <rPr>
        <sz val="10"/>
        <color indexed="8"/>
        <rFont val="宋体"/>
        <family val="3"/>
        <charset val="134"/>
      </rPr>
      <t>单位：万元</t>
    </r>
    <phoneticPr fontId="6" type="noConversion"/>
  </si>
  <si>
    <r>
      <rPr>
        <b/>
        <sz val="10"/>
        <color indexed="8"/>
        <rFont val="宋体"/>
        <family val="3"/>
        <charset val="134"/>
      </rPr>
      <t>项目</t>
    </r>
    <phoneticPr fontId="6" type="noConversion"/>
  </si>
  <si>
    <r>
      <t>2016</t>
    </r>
    <r>
      <rPr>
        <b/>
        <sz val="10"/>
        <color indexed="8"/>
        <rFont val="宋体"/>
        <family val="3"/>
        <charset val="134"/>
      </rPr>
      <t>年预期</t>
    </r>
    <phoneticPr fontId="6" type="noConversion"/>
  </si>
  <si>
    <r>
      <t>2016</t>
    </r>
    <r>
      <rPr>
        <b/>
        <sz val="10"/>
        <color indexed="8"/>
        <rFont val="宋体"/>
        <family val="3"/>
        <charset val="134"/>
      </rPr>
      <t>年实绩</t>
    </r>
    <phoneticPr fontId="6" type="noConversion"/>
  </si>
  <si>
    <r>
      <rPr>
        <b/>
        <sz val="10"/>
        <color indexed="8"/>
        <rFont val="宋体"/>
        <family val="3"/>
        <charset val="134"/>
      </rPr>
      <t>上年实绩</t>
    </r>
    <phoneticPr fontId="6" type="noConversion"/>
  </si>
  <si>
    <r>
      <rPr>
        <b/>
        <sz val="10"/>
        <color indexed="8"/>
        <rFont val="宋体"/>
        <family val="3"/>
        <charset val="134"/>
      </rPr>
      <t>一、本年基金收入小计</t>
    </r>
    <phoneticPr fontId="6" type="noConversion"/>
  </si>
  <si>
    <r>
      <t xml:space="preserve">  1</t>
    </r>
    <r>
      <rPr>
        <sz val="10"/>
        <color indexed="8"/>
        <rFont val="宋体"/>
        <family val="3"/>
        <charset val="134"/>
      </rPr>
      <t>、彩票公益金收入</t>
    </r>
    <phoneticPr fontId="6" type="noConversion"/>
  </si>
  <si>
    <r>
      <t xml:space="preserve">  2</t>
    </r>
    <r>
      <rPr>
        <sz val="10"/>
        <color indexed="8"/>
        <rFont val="宋体"/>
        <family val="3"/>
        <charset val="134"/>
      </rPr>
      <t>、其他政府性基金收入</t>
    </r>
    <phoneticPr fontId="6" type="noConversion"/>
  </si>
  <si>
    <r>
      <t xml:space="preserve">  3</t>
    </r>
    <r>
      <rPr>
        <sz val="10"/>
        <color indexed="8"/>
        <rFont val="宋体"/>
        <family val="3"/>
        <charset val="134"/>
      </rPr>
      <t>、其他土地出让金收入</t>
    </r>
    <phoneticPr fontId="6" type="noConversion"/>
  </si>
  <si>
    <r>
      <t xml:space="preserve">  4</t>
    </r>
    <r>
      <rPr>
        <sz val="10"/>
        <color indexed="8"/>
        <rFont val="宋体"/>
        <family val="3"/>
        <charset val="134"/>
      </rPr>
      <t>、其他水资源费收入</t>
    </r>
    <phoneticPr fontId="6" type="noConversion"/>
  </si>
  <si>
    <r>
      <rPr>
        <b/>
        <sz val="10"/>
        <color indexed="8"/>
        <rFont val="宋体"/>
        <family val="3"/>
        <charset val="134"/>
      </rPr>
      <t>二、省市补助收入</t>
    </r>
    <phoneticPr fontId="6" type="noConversion"/>
  </si>
  <si>
    <r>
      <rPr>
        <b/>
        <sz val="10"/>
        <color indexed="8"/>
        <rFont val="宋体"/>
        <family val="3"/>
        <charset val="134"/>
      </rPr>
      <t>一、本年基金支出小计</t>
    </r>
    <phoneticPr fontId="6" type="noConversion"/>
  </si>
  <si>
    <r>
      <t>229</t>
    </r>
    <r>
      <rPr>
        <b/>
        <sz val="10"/>
        <color indexed="8"/>
        <rFont val="宋体"/>
        <family val="3"/>
        <charset val="134"/>
      </rPr>
      <t>其他支出</t>
    </r>
    <phoneticPr fontId="6" type="noConversion"/>
  </si>
  <si>
    <r>
      <t xml:space="preserve">  22904</t>
    </r>
    <r>
      <rPr>
        <sz val="10"/>
        <color indexed="8"/>
        <rFont val="宋体"/>
        <family val="3"/>
        <charset val="134"/>
      </rPr>
      <t>其他政府性基金支出</t>
    </r>
    <phoneticPr fontId="6" type="noConversion"/>
  </si>
  <si>
    <r>
      <t xml:space="preserve">    2290499</t>
    </r>
    <r>
      <rPr>
        <sz val="10"/>
        <color indexed="8"/>
        <rFont val="宋体"/>
        <family val="3"/>
        <charset val="134"/>
      </rPr>
      <t>其他政府性基金支出</t>
    </r>
    <phoneticPr fontId="6" type="noConversion"/>
  </si>
  <si>
    <r>
      <t xml:space="preserve">  22960</t>
    </r>
    <r>
      <rPr>
        <sz val="10"/>
        <color indexed="8"/>
        <rFont val="宋体"/>
        <family val="3"/>
        <charset val="134"/>
      </rPr>
      <t>彩票公益金安排的支出</t>
    </r>
    <phoneticPr fontId="6" type="noConversion"/>
  </si>
  <si>
    <r>
      <t xml:space="preserve">    2296002</t>
    </r>
    <r>
      <rPr>
        <sz val="10"/>
        <color indexed="8"/>
        <rFont val="宋体"/>
        <family val="3"/>
        <charset val="134"/>
      </rPr>
      <t>用于社会福利的彩票公益金支出</t>
    </r>
    <phoneticPr fontId="6" type="noConversion"/>
  </si>
  <si>
    <r>
      <t xml:space="preserve">    2296003</t>
    </r>
    <r>
      <rPr>
        <sz val="10"/>
        <color indexed="8"/>
        <rFont val="宋体"/>
        <family val="3"/>
        <charset val="134"/>
      </rPr>
      <t>用于体育事业的彩票公益金支出</t>
    </r>
    <phoneticPr fontId="6" type="noConversion"/>
  </si>
  <si>
    <r>
      <t>232</t>
    </r>
    <r>
      <rPr>
        <b/>
        <sz val="10"/>
        <color indexed="8"/>
        <rFont val="宋体"/>
        <family val="3"/>
        <charset val="134"/>
      </rPr>
      <t>债务付息支出</t>
    </r>
    <phoneticPr fontId="6" type="noConversion"/>
  </si>
  <si>
    <r>
      <t xml:space="preserve">  23204</t>
    </r>
    <r>
      <rPr>
        <sz val="10"/>
        <color indexed="8"/>
        <rFont val="宋体"/>
        <family val="3"/>
        <charset val="134"/>
      </rPr>
      <t>地方政府专项债务付息支出</t>
    </r>
    <phoneticPr fontId="6" type="noConversion"/>
  </si>
  <si>
    <r>
      <t xml:space="preserve">    2320411</t>
    </r>
    <r>
      <rPr>
        <sz val="10"/>
        <color indexed="8"/>
        <rFont val="宋体"/>
        <family val="3"/>
        <charset val="134"/>
      </rPr>
      <t>国有土地使用权出让金债务付息支出</t>
    </r>
    <phoneticPr fontId="6" type="noConversion"/>
  </si>
  <si>
    <r>
      <t>233</t>
    </r>
    <r>
      <rPr>
        <b/>
        <sz val="10"/>
        <color indexed="8"/>
        <rFont val="宋体"/>
        <family val="3"/>
        <charset val="134"/>
      </rPr>
      <t>债务发行费用支出</t>
    </r>
    <phoneticPr fontId="6" type="noConversion"/>
  </si>
  <si>
    <r>
      <t xml:space="preserve">  22304</t>
    </r>
    <r>
      <rPr>
        <sz val="10"/>
        <color indexed="8"/>
        <rFont val="宋体"/>
        <family val="3"/>
        <charset val="134"/>
      </rPr>
      <t>地方政府专项债券发行费用支出</t>
    </r>
    <phoneticPr fontId="6" type="noConversion"/>
  </si>
  <si>
    <r>
      <t xml:space="preserve">    2330411</t>
    </r>
    <r>
      <rPr>
        <sz val="10"/>
        <color indexed="8"/>
        <rFont val="宋体"/>
        <family val="3"/>
        <charset val="134"/>
      </rPr>
      <t>国有土地使用权出让金债务发行费用支出</t>
    </r>
    <phoneticPr fontId="6" type="noConversion"/>
  </si>
  <si>
    <r>
      <t>212</t>
    </r>
    <r>
      <rPr>
        <b/>
        <sz val="10"/>
        <color indexed="8"/>
        <rFont val="宋体"/>
        <family val="3"/>
        <charset val="134"/>
      </rPr>
      <t>城乡社区支出</t>
    </r>
    <phoneticPr fontId="6" type="noConversion"/>
  </si>
  <si>
    <r>
      <t xml:space="preserve">  21208</t>
    </r>
    <r>
      <rPr>
        <sz val="10"/>
        <color indexed="8"/>
        <rFont val="宋体"/>
        <family val="3"/>
        <charset val="134"/>
      </rPr>
      <t>国有土地使用权出让收入及对应专项债券收入安排的支出</t>
    </r>
    <phoneticPr fontId="6" type="noConversion"/>
  </si>
  <si>
    <r>
      <rPr>
        <b/>
        <sz val="10"/>
        <color indexed="8"/>
        <rFont val="宋体"/>
        <family val="3"/>
        <charset val="134"/>
      </rPr>
      <t>二、省市补助支出</t>
    </r>
    <phoneticPr fontId="6" type="noConversion"/>
  </si>
  <si>
    <r>
      <rPr>
        <sz val="10"/>
        <color indexed="8"/>
        <rFont val="宋体"/>
        <family val="3"/>
        <charset val="134"/>
      </rPr>
      <t>单位：万元</t>
    </r>
    <phoneticPr fontId="6" type="noConversion"/>
  </si>
  <si>
    <r>
      <t>2016</t>
    </r>
    <r>
      <rPr>
        <b/>
        <sz val="10"/>
        <color indexed="8"/>
        <rFont val="宋体"/>
        <family val="3"/>
        <charset val="134"/>
      </rPr>
      <t>年实绩</t>
    </r>
    <phoneticPr fontId="6" type="noConversion"/>
  </si>
  <si>
    <r>
      <rPr>
        <b/>
        <sz val="10"/>
        <color indexed="8"/>
        <rFont val="宋体"/>
        <family val="3"/>
        <charset val="134"/>
      </rPr>
      <t>为上年</t>
    </r>
    <r>
      <rPr>
        <b/>
        <sz val="10"/>
        <color indexed="8"/>
        <rFont val="Times New Roman"/>
        <family val="1"/>
      </rPr>
      <t>%</t>
    </r>
    <phoneticPr fontId="6" type="noConversion"/>
  </si>
  <si>
    <r>
      <rPr>
        <b/>
        <sz val="10"/>
        <color indexed="8"/>
        <rFont val="宋体"/>
        <family val="3"/>
        <charset val="134"/>
      </rPr>
      <t>收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6" type="noConversion"/>
  </si>
  <si>
    <r>
      <rPr>
        <b/>
        <sz val="10"/>
        <color indexed="8"/>
        <rFont val="宋体"/>
        <family val="3"/>
        <charset val="134"/>
      </rPr>
      <t>一、本年基金收入小计</t>
    </r>
    <phoneticPr fontId="6" type="noConversion"/>
  </si>
  <si>
    <r>
      <t xml:space="preserve">  1</t>
    </r>
    <r>
      <rPr>
        <sz val="10"/>
        <color indexed="8"/>
        <rFont val="宋体"/>
        <family val="3"/>
        <charset val="134"/>
      </rPr>
      <t>、彩票公益金收入</t>
    </r>
    <phoneticPr fontId="6" type="noConversion"/>
  </si>
  <si>
    <r>
      <t xml:space="preserve">  2</t>
    </r>
    <r>
      <rPr>
        <sz val="10"/>
        <color indexed="8"/>
        <rFont val="宋体"/>
        <family val="3"/>
        <charset val="134"/>
      </rPr>
      <t>、其他政府性基金收入</t>
    </r>
    <phoneticPr fontId="6" type="noConversion"/>
  </si>
  <si>
    <r>
      <t xml:space="preserve">  3</t>
    </r>
    <r>
      <rPr>
        <sz val="10"/>
        <color indexed="8"/>
        <rFont val="宋体"/>
        <family val="3"/>
        <charset val="134"/>
      </rPr>
      <t>、其他土地出让金收入</t>
    </r>
    <phoneticPr fontId="6" type="noConversion"/>
  </si>
  <si>
    <r>
      <t xml:space="preserve">  4</t>
    </r>
    <r>
      <rPr>
        <sz val="10"/>
        <color indexed="8"/>
        <rFont val="宋体"/>
        <family val="3"/>
        <charset val="134"/>
      </rPr>
      <t>、其他水资源费收入</t>
    </r>
    <phoneticPr fontId="6" type="noConversion"/>
  </si>
  <si>
    <r>
      <rPr>
        <b/>
        <sz val="10"/>
        <color indexed="8"/>
        <rFont val="宋体"/>
        <family val="3"/>
        <charset val="134"/>
      </rPr>
      <t>支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6" type="noConversion"/>
  </si>
  <si>
    <r>
      <rPr>
        <b/>
        <sz val="10"/>
        <color indexed="8"/>
        <rFont val="宋体"/>
        <family val="3"/>
        <charset val="134"/>
      </rPr>
      <t>一、本年基金支出小计</t>
    </r>
    <phoneticPr fontId="6" type="noConversion"/>
  </si>
  <si>
    <r>
      <t>229</t>
    </r>
    <r>
      <rPr>
        <b/>
        <sz val="10"/>
        <color indexed="8"/>
        <rFont val="宋体"/>
        <family val="3"/>
        <charset val="134"/>
      </rPr>
      <t>其他支出</t>
    </r>
    <phoneticPr fontId="6" type="noConversion"/>
  </si>
  <si>
    <r>
      <t xml:space="preserve">  22904</t>
    </r>
    <r>
      <rPr>
        <sz val="10"/>
        <color indexed="8"/>
        <rFont val="宋体"/>
        <family val="3"/>
        <charset val="134"/>
      </rPr>
      <t>其他政府性基金支出</t>
    </r>
    <phoneticPr fontId="6" type="noConversion"/>
  </si>
  <si>
    <r>
      <t xml:space="preserve">    2290499</t>
    </r>
    <r>
      <rPr>
        <sz val="10"/>
        <color indexed="8"/>
        <rFont val="宋体"/>
        <family val="3"/>
        <charset val="134"/>
      </rPr>
      <t>其他政府性基金支出</t>
    </r>
    <phoneticPr fontId="6" type="noConversion"/>
  </si>
  <si>
    <r>
      <t xml:space="preserve">  22960</t>
    </r>
    <r>
      <rPr>
        <sz val="10"/>
        <color indexed="8"/>
        <rFont val="宋体"/>
        <family val="3"/>
        <charset val="134"/>
      </rPr>
      <t>彩票公益金安排的支出</t>
    </r>
    <phoneticPr fontId="6" type="noConversion"/>
  </si>
  <si>
    <r>
      <t xml:space="preserve">    2296002</t>
    </r>
    <r>
      <rPr>
        <sz val="10"/>
        <color indexed="8"/>
        <rFont val="宋体"/>
        <family val="3"/>
        <charset val="134"/>
      </rPr>
      <t>用于社会福利的彩票公益金支出</t>
    </r>
    <phoneticPr fontId="6" type="noConversion"/>
  </si>
  <si>
    <r>
      <t xml:space="preserve">    2296003</t>
    </r>
    <r>
      <rPr>
        <sz val="10"/>
        <color indexed="8"/>
        <rFont val="宋体"/>
        <family val="3"/>
        <charset val="134"/>
      </rPr>
      <t>用于体育事业的彩票公益金支出</t>
    </r>
    <phoneticPr fontId="6" type="noConversion"/>
  </si>
  <si>
    <r>
      <t>232</t>
    </r>
    <r>
      <rPr>
        <b/>
        <sz val="10"/>
        <color indexed="8"/>
        <rFont val="宋体"/>
        <family val="3"/>
        <charset val="134"/>
      </rPr>
      <t>债务付息支出</t>
    </r>
    <phoneticPr fontId="6" type="noConversion"/>
  </si>
  <si>
    <r>
      <t xml:space="preserve">  23204</t>
    </r>
    <r>
      <rPr>
        <sz val="10"/>
        <color indexed="8"/>
        <rFont val="宋体"/>
        <family val="3"/>
        <charset val="134"/>
      </rPr>
      <t>地方政府专项债务付息支出</t>
    </r>
    <phoneticPr fontId="6" type="noConversion"/>
  </si>
  <si>
    <r>
      <t xml:space="preserve">    2320411</t>
    </r>
    <r>
      <rPr>
        <sz val="10"/>
        <color indexed="8"/>
        <rFont val="宋体"/>
        <family val="3"/>
        <charset val="134"/>
      </rPr>
      <t>国有土地使用权出让金债务付息支出</t>
    </r>
    <phoneticPr fontId="6" type="noConversion"/>
  </si>
  <si>
    <r>
      <t>233</t>
    </r>
    <r>
      <rPr>
        <b/>
        <sz val="10"/>
        <color indexed="8"/>
        <rFont val="宋体"/>
        <family val="3"/>
        <charset val="134"/>
      </rPr>
      <t>债务发行费用支出</t>
    </r>
    <phoneticPr fontId="6" type="noConversion"/>
  </si>
  <si>
    <r>
      <t xml:space="preserve">    2330411</t>
    </r>
    <r>
      <rPr>
        <sz val="10"/>
        <color indexed="8"/>
        <rFont val="宋体"/>
        <family val="3"/>
        <charset val="134"/>
      </rPr>
      <t>国有土地使用权出让金债务发行费用支出</t>
    </r>
    <phoneticPr fontId="6" type="noConversion"/>
  </si>
  <si>
    <r>
      <rPr>
        <b/>
        <sz val="10"/>
        <color indexed="8"/>
        <rFont val="宋体"/>
        <family val="3"/>
        <charset val="134"/>
      </rPr>
      <t>二、省市补助支出</t>
    </r>
    <phoneticPr fontId="6" type="noConversion"/>
  </si>
  <si>
    <r>
      <rPr>
        <b/>
        <sz val="10"/>
        <color indexed="8"/>
        <rFont val="宋体"/>
        <family val="3"/>
        <charset val="134"/>
      </rPr>
      <t>为预期</t>
    </r>
    <r>
      <rPr>
        <b/>
        <sz val="10"/>
        <color indexed="8"/>
        <rFont val="Times New Roman"/>
        <family val="1"/>
      </rPr>
      <t>%</t>
    </r>
    <phoneticPr fontId="6" type="noConversion"/>
  </si>
  <si>
    <r>
      <rPr>
        <b/>
        <sz val="10"/>
        <color indexed="8"/>
        <rFont val="宋体"/>
        <family val="3"/>
        <charset val="134"/>
      </rPr>
      <t>为上年</t>
    </r>
    <r>
      <rPr>
        <b/>
        <sz val="10"/>
        <color indexed="8"/>
        <rFont val="Times New Roman"/>
        <family val="1"/>
      </rPr>
      <t>%</t>
    </r>
    <phoneticPr fontId="6" type="noConversion"/>
  </si>
  <si>
    <r>
      <rPr>
        <b/>
        <sz val="10"/>
        <color indexed="8"/>
        <rFont val="宋体"/>
        <family val="3"/>
        <charset val="134"/>
      </rPr>
      <t>收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6" type="noConversion"/>
  </si>
  <si>
    <r>
      <rPr>
        <b/>
        <sz val="10"/>
        <color indexed="8"/>
        <rFont val="宋体"/>
        <family val="3"/>
        <charset val="134"/>
      </rPr>
      <t>支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6" type="noConversion"/>
  </si>
  <si>
    <r>
      <t>2017</t>
    </r>
    <r>
      <rPr>
        <sz val="20"/>
        <color indexed="8"/>
        <rFont val="方正小标宋_GBK"/>
        <family val="4"/>
        <charset val="134"/>
      </rPr>
      <t>年西湖区政府性基金预算情况表</t>
    </r>
    <phoneticPr fontId="6" type="noConversion"/>
  </si>
  <si>
    <r>
      <t>2017</t>
    </r>
    <r>
      <rPr>
        <b/>
        <sz val="10"/>
        <color indexed="8"/>
        <rFont val="宋体"/>
        <family val="3"/>
        <charset val="134"/>
      </rPr>
      <t>年预期</t>
    </r>
    <phoneticPr fontId="6" type="noConversion"/>
  </si>
  <si>
    <r>
      <rPr>
        <b/>
        <sz val="10"/>
        <color indexed="8"/>
        <rFont val="宋体"/>
        <family val="3"/>
        <charset val="134"/>
      </rPr>
      <t>二、调入资金</t>
    </r>
    <phoneticPr fontId="6" type="noConversion"/>
  </si>
  <si>
    <r>
      <rPr>
        <b/>
        <sz val="10"/>
        <color indexed="8"/>
        <rFont val="宋体"/>
        <family val="3"/>
        <charset val="134"/>
      </rPr>
      <t>三、省市补助收入</t>
    </r>
    <phoneticPr fontId="6" type="noConversion"/>
  </si>
  <si>
    <r>
      <t xml:space="preserve">  23304</t>
    </r>
    <r>
      <rPr>
        <sz val="10"/>
        <color indexed="8"/>
        <rFont val="宋体"/>
        <family val="3"/>
        <charset val="134"/>
      </rPr>
      <t>地方政府专项债务发行费用支出</t>
    </r>
    <phoneticPr fontId="6" type="noConversion"/>
  </si>
  <si>
    <r>
      <rPr>
        <b/>
        <sz val="10"/>
        <color indexed="8"/>
        <rFont val="宋体"/>
        <family val="3"/>
        <charset val="134"/>
      </rPr>
      <t>项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3"/>
        <charset val="134"/>
      </rPr>
      <t>目</t>
    </r>
    <phoneticPr fontId="6" type="noConversion"/>
  </si>
  <si>
    <r>
      <t xml:space="preserve">    2120899</t>
    </r>
    <r>
      <rPr>
        <sz val="10"/>
        <color indexed="8"/>
        <rFont val="宋体"/>
        <family val="3"/>
        <charset val="134"/>
      </rPr>
      <t>国有土地使用权出让收入安排的支出</t>
    </r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</si>
</sst>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方正小标宋_GBK"/>
      <family val="4"/>
      <charset val="134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 applyBorder="0"/>
  </cellStyleXfs>
  <cellXfs count="40">
    <xf numFmtId="0" fontId="0" fillId="0" borderId="0" xfId="0">
      <alignment vertical="center"/>
    </xf>
    <xf numFmtId="0" fontId="4" fillId="0" borderId="0" xfId="3"/>
    <xf numFmtId="0" fontId="7" fillId="0" borderId="0" xfId="3" applyFont="1" applyFill="1" applyAlignment="1">
      <alignment vertical="center"/>
    </xf>
    <xf numFmtId="177" fontId="8" fillId="0" borderId="0" xfId="3" applyNumberFormat="1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176" fontId="8" fillId="0" borderId="0" xfId="3" applyNumberFormat="1" applyFont="1" applyFill="1" applyAlignment="1">
      <alignment horizontal="right" vertical="center"/>
    </xf>
    <xf numFmtId="0" fontId="8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4" fillId="0" borderId="0" xfId="3" applyFont="1"/>
    <xf numFmtId="0" fontId="11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8" fillId="0" borderId="2" xfId="3" applyFont="1" applyFill="1" applyBorder="1" applyAlignment="1">
      <alignment horizontal="left" vertical="center" wrapText="1"/>
    </xf>
    <xf numFmtId="176" fontId="16" fillId="0" borderId="2" xfId="3" applyNumberFormat="1" applyFont="1" applyFill="1" applyBorder="1" applyAlignment="1">
      <alignment horizontal="right" vertical="center"/>
    </xf>
    <xf numFmtId="177" fontId="16" fillId="0" borderId="2" xfId="3" applyNumberFormat="1" applyFont="1" applyFill="1" applyBorder="1" applyAlignment="1">
      <alignment horizontal="right" vertical="center"/>
    </xf>
    <xf numFmtId="0" fontId="16" fillId="0" borderId="2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15" fillId="0" borderId="1" xfId="3" applyFont="1" applyFill="1" applyBorder="1" applyAlignment="1">
      <alignment horizontal="center" vertical="center" wrapText="1"/>
    </xf>
    <xf numFmtId="176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176" fontId="15" fillId="0" borderId="1" xfId="3" applyNumberFormat="1" applyFont="1" applyFill="1" applyBorder="1" applyAlignment="1">
      <alignment horizontal="right" vertical="center"/>
    </xf>
    <xf numFmtId="177" fontId="15" fillId="0" borderId="1" xfId="3" applyNumberFormat="1" applyFont="1" applyFill="1" applyBorder="1" applyAlignment="1">
      <alignment horizontal="right" vertical="center"/>
    </xf>
    <xf numFmtId="0" fontId="15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176" fontId="16" fillId="0" borderId="1" xfId="3" applyNumberFormat="1" applyFont="1" applyFill="1" applyBorder="1" applyAlignment="1">
      <alignment horizontal="right" vertical="center"/>
    </xf>
    <xf numFmtId="177" fontId="16" fillId="0" borderId="1" xfId="3" applyNumberFormat="1" applyFont="1" applyFill="1" applyBorder="1" applyAlignment="1">
      <alignment horizontal="right" vertical="center"/>
    </xf>
    <xf numFmtId="0" fontId="15" fillId="0" borderId="1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176" fontId="16" fillId="0" borderId="0" xfId="3" applyNumberFormat="1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5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/>
    </xf>
    <xf numFmtId="0" fontId="15" fillId="0" borderId="1" xfId="3" applyFont="1" applyBorder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18" fillId="0" borderId="2" xfId="3" applyFont="1" applyFill="1" applyBorder="1" applyAlignment="1">
      <alignment horizontal="left" vertical="center"/>
    </xf>
    <xf numFmtId="0" fontId="15" fillId="0" borderId="0" xfId="3" applyFont="1" applyFill="1" applyAlignment="1">
      <alignment vertical="center"/>
    </xf>
    <xf numFmtId="177" fontId="16" fillId="0" borderId="0" xfId="3" applyNumberFormat="1" applyFont="1" applyFill="1" applyAlignment="1">
      <alignment horizontal="right" vertical="center"/>
    </xf>
    <xf numFmtId="0" fontId="14" fillId="0" borderId="0" xfId="3" applyFont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>
      <selection activeCell="I16" sqref="I16"/>
    </sheetView>
  </sheetViews>
  <sheetFormatPr defaultColWidth="8.75" defaultRowHeight="15.75"/>
  <cols>
    <col min="1" max="1" width="34.125" style="6" customWidth="1"/>
    <col min="2" max="2" width="10.75" style="5" customWidth="1"/>
    <col min="3" max="3" width="10.75" style="3" customWidth="1"/>
    <col min="4" max="4" width="7.5" style="4" customWidth="1"/>
    <col min="5" max="5" width="8.25" style="3" customWidth="1"/>
    <col min="6" max="6" width="8.5" style="3" customWidth="1"/>
    <col min="7" max="16384" width="8.75" style="2"/>
  </cols>
  <sheetData>
    <row r="1" spans="1:6" s="1" customFormat="1" ht="48.75" customHeight="1">
      <c r="A1" s="37" t="s">
        <v>0</v>
      </c>
      <c r="B1" s="37"/>
      <c r="C1" s="37"/>
      <c r="D1" s="37"/>
      <c r="E1" s="37"/>
      <c r="F1" s="37"/>
    </row>
    <row r="2" spans="1:6" ht="21" customHeight="1">
      <c r="A2" s="12"/>
      <c r="B2" s="13"/>
      <c r="C2" s="14"/>
      <c r="D2" s="15"/>
      <c r="E2" s="14"/>
      <c r="F2" s="16" t="s">
        <v>1</v>
      </c>
    </row>
    <row r="3" spans="1:6" ht="27" customHeight="1">
      <c r="A3" s="17" t="s">
        <v>2</v>
      </c>
      <c r="B3" s="18" t="s">
        <v>3</v>
      </c>
      <c r="C3" s="19" t="s">
        <v>4</v>
      </c>
      <c r="D3" s="17" t="s">
        <v>51</v>
      </c>
      <c r="E3" s="17" t="s">
        <v>5</v>
      </c>
      <c r="F3" s="17" t="s">
        <v>52</v>
      </c>
    </row>
    <row r="4" spans="1:6" s="7" customFormat="1" ht="18.75" customHeight="1">
      <c r="A4" s="17" t="s">
        <v>53</v>
      </c>
      <c r="B4" s="20">
        <f>B5+B10</f>
        <v>53200</v>
      </c>
      <c r="C4" s="21">
        <f>C5+C10</f>
        <v>17906.63</v>
      </c>
      <c r="D4" s="21">
        <f>C4/B4*100</f>
        <v>33.659999999999997</v>
      </c>
      <c r="E4" s="21">
        <f>E5+E10</f>
        <v>50220.14</v>
      </c>
      <c r="F4" s="21">
        <f>C4/E4*100</f>
        <v>35.659999999999997</v>
      </c>
    </row>
    <row r="5" spans="1:6" s="7" customFormat="1" ht="18.75" customHeight="1">
      <c r="A5" s="22" t="s">
        <v>6</v>
      </c>
      <c r="B5" s="20">
        <f>SUM(B6:B9)</f>
        <v>52400</v>
      </c>
      <c r="C5" s="21">
        <f>SUM(C6:C9)</f>
        <v>12414.2</v>
      </c>
      <c r="D5" s="21">
        <f>C5/B5*100</f>
        <v>23.69</v>
      </c>
      <c r="E5" s="21">
        <f>SUM(E6:E9)</f>
        <v>48841</v>
      </c>
      <c r="F5" s="21">
        <f>C5/E5*100</f>
        <v>25.42</v>
      </c>
    </row>
    <row r="6" spans="1:6" ht="18.75" customHeight="1">
      <c r="A6" s="23" t="s">
        <v>7</v>
      </c>
      <c r="B6" s="24">
        <v>650</v>
      </c>
      <c r="C6" s="25">
        <v>886.89</v>
      </c>
      <c r="D6" s="25">
        <f>C6/B6*100</f>
        <v>136.44</v>
      </c>
      <c r="E6" s="25">
        <v>1075.69</v>
      </c>
      <c r="F6" s="25">
        <f>C6/E6*100</f>
        <v>82.45</v>
      </c>
    </row>
    <row r="7" spans="1:6" ht="18.75" customHeight="1">
      <c r="A7" s="23" t="s">
        <v>8</v>
      </c>
      <c r="B7" s="24">
        <v>1750</v>
      </c>
      <c r="C7" s="25">
        <v>1519.18</v>
      </c>
      <c r="D7" s="25">
        <f>C7/B7*100</f>
        <v>86.81</v>
      </c>
      <c r="E7" s="25">
        <v>7394.89</v>
      </c>
      <c r="F7" s="25">
        <f>C7/E7*100</f>
        <v>20.54</v>
      </c>
    </row>
    <row r="8" spans="1:6" ht="18.75" customHeight="1">
      <c r="A8" s="23" t="s">
        <v>9</v>
      </c>
      <c r="B8" s="24">
        <v>50000</v>
      </c>
      <c r="C8" s="25">
        <v>10000</v>
      </c>
      <c r="D8" s="25">
        <f>C8/B8*100</f>
        <v>20</v>
      </c>
      <c r="E8" s="25">
        <v>40370.42</v>
      </c>
      <c r="F8" s="25">
        <f>C8/E8*100</f>
        <v>24.77</v>
      </c>
    </row>
    <row r="9" spans="1:6" ht="18.75" customHeight="1">
      <c r="A9" s="23" t="s">
        <v>10</v>
      </c>
      <c r="B9" s="24"/>
      <c r="C9" s="25">
        <v>8.1300000000000008</v>
      </c>
      <c r="D9" s="25"/>
      <c r="E9" s="25"/>
      <c r="F9" s="25"/>
    </row>
    <row r="10" spans="1:6" s="7" customFormat="1" ht="18.75" customHeight="1">
      <c r="A10" s="22" t="s">
        <v>11</v>
      </c>
      <c r="B10" s="20">
        <v>800</v>
      </c>
      <c r="C10" s="21">
        <v>5492.43</v>
      </c>
      <c r="D10" s="21">
        <f>C10/B10*100</f>
        <v>686.55</v>
      </c>
      <c r="E10" s="21">
        <v>1379.14</v>
      </c>
      <c r="F10" s="21">
        <f>C10/E10*100</f>
        <v>398.25</v>
      </c>
    </row>
    <row r="11" spans="1:6" ht="18.75" customHeight="1">
      <c r="A11" s="38"/>
      <c r="B11" s="38"/>
      <c r="C11" s="38"/>
      <c r="D11" s="38"/>
      <c r="E11" s="38"/>
      <c r="F11" s="38"/>
    </row>
    <row r="12" spans="1:6" s="7" customFormat="1" ht="18.75" customHeight="1">
      <c r="A12" s="17" t="s">
        <v>54</v>
      </c>
      <c r="B12" s="20">
        <f>B13+B29</f>
        <v>68129.440000000002</v>
      </c>
      <c r="C12" s="21">
        <f>C13+C29</f>
        <v>15286.07</v>
      </c>
      <c r="D12" s="21">
        <f>C12/B12*100</f>
        <v>22.44</v>
      </c>
      <c r="E12" s="21">
        <f>E13+E29</f>
        <v>47410.95</v>
      </c>
      <c r="F12" s="21">
        <f t="shared" ref="F12:F19" si="0">C12/E12*100</f>
        <v>32.24</v>
      </c>
    </row>
    <row r="13" spans="1:6" s="7" customFormat="1" ht="18.75" customHeight="1">
      <c r="A13" s="22" t="s">
        <v>12</v>
      </c>
      <c r="B13" s="20">
        <f>B14+B20+B23+B26</f>
        <v>67329.440000000002</v>
      </c>
      <c r="C13" s="20">
        <f>C14+C20+C23+C26</f>
        <v>9788.64</v>
      </c>
      <c r="D13" s="21">
        <f>C13/B13*100</f>
        <v>14.54</v>
      </c>
      <c r="E13" s="21">
        <f>SUM(E14+E20+E23+E26)</f>
        <v>45676.76</v>
      </c>
      <c r="F13" s="21">
        <f t="shared" si="0"/>
        <v>21.43</v>
      </c>
    </row>
    <row r="14" spans="1:6" s="7" customFormat="1" ht="18.75" customHeight="1">
      <c r="A14" s="26" t="s">
        <v>13</v>
      </c>
      <c r="B14" s="20">
        <f>B15+B17</f>
        <v>2329.44</v>
      </c>
      <c r="C14" s="21">
        <f>C15+C17</f>
        <v>2807.65</v>
      </c>
      <c r="D14" s="21">
        <f>C14/B14*100</f>
        <v>120.53</v>
      </c>
      <c r="E14" s="21">
        <f>E15+E17</f>
        <v>5872.08</v>
      </c>
      <c r="F14" s="21">
        <f t="shared" si="0"/>
        <v>47.81</v>
      </c>
    </row>
    <row r="15" spans="1:6" ht="18.75" customHeight="1">
      <c r="A15" s="27" t="s">
        <v>14</v>
      </c>
      <c r="B15" s="24">
        <v>1708.98</v>
      </c>
      <c r="C15" s="25">
        <f>SUM(C16)</f>
        <v>2386.56</v>
      </c>
      <c r="D15" s="25">
        <f>C15/B15*100</f>
        <v>139.65</v>
      </c>
      <c r="E15" s="25">
        <v>5442.53</v>
      </c>
      <c r="F15" s="25">
        <f t="shared" si="0"/>
        <v>43.85</v>
      </c>
    </row>
    <row r="16" spans="1:6" ht="18.75" customHeight="1">
      <c r="A16" s="27" t="s">
        <v>15</v>
      </c>
      <c r="B16" s="28">
        <v>1708.98</v>
      </c>
      <c r="C16" s="25">
        <v>2386.56</v>
      </c>
      <c r="D16" s="25">
        <f>C16/B16*100</f>
        <v>139.65</v>
      </c>
      <c r="E16" s="25">
        <v>5442.53</v>
      </c>
      <c r="F16" s="25">
        <f t="shared" si="0"/>
        <v>43.85</v>
      </c>
    </row>
    <row r="17" spans="1:6" ht="18.75" customHeight="1">
      <c r="A17" s="27" t="s">
        <v>16</v>
      </c>
      <c r="B17" s="24">
        <v>620.46</v>
      </c>
      <c r="C17" s="25">
        <f>SUM(C18:C19)</f>
        <v>421.09</v>
      </c>
      <c r="D17" s="25">
        <f t="shared" ref="D17:D22" si="1">C17/B17*100</f>
        <v>67.87</v>
      </c>
      <c r="E17" s="25">
        <v>429.55</v>
      </c>
      <c r="F17" s="25">
        <f t="shared" si="0"/>
        <v>98.03</v>
      </c>
    </row>
    <row r="18" spans="1:6" ht="32.25" customHeight="1">
      <c r="A18" s="27" t="s">
        <v>17</v>
      </c>
      <c r="B18" s="24">
        <v>373.46</v>
      </c>
      <c r="C18" s="25">
        <v>174.09</v>
      </c>
      <c r="D18" s="25">
        <f t="shared" si="1"/>
        <v>46.62</v>
      </c>
      <c r="E18" s="25">
        <v>152.24</v>
      </c>
      <c r="F18" s="25">
        <f t="shared" si="0"/>
        <v>114.35</v>
      </c>
    </row>
    <row r="19" spans="1:6" ht="32.25" customHeight="1">
      <c r="A19" s="27" t="s">
        <v>18</v>
      </c>
      <c r="B19" s="24">
        <v>247</v>
      </c>
      <c r="C19" s="25">
        <v>247</v>
      </c>
      <c r="D19" s="25">
        <f t="shared" si="1"/>
        <v>100</v>
      </c>
      <c r="E19" s="25">
        <v>277.31</v>
      </c>
      <c r="F19" s="25">
        <f t="shared" si="0"/>
        <v>89.07</v>
      </c>
    </row>
    <row r="20" spans="1:6" s="7" customFormat="1" ht="21.75" customHeight="1">
      <c r="A20" s="26" t="s">
        <v>19</v>
      </c>
      <c r="B20" s="20">
        <v>15000</v>
      </c>
      <c r="C20" s="21">
        <f>SUM(C22)</f>
        <v>6673.57</v>
      </c>
      <c r="D20" s="21">
        <f t="shared" si="1"/>
        <v>44.49</v>
      </c>
      <c r="E20" s="21"/>
      <c r="F20" s="21"/>
    </row>
    <row r="21" spans="1:6" ht="19.5" customHeight="1">
      <c r="A21" s="27" t="s">
        <v>20</v>
      </c>
      <c r="B21" s="24">
        <v>15000</v>
      </c>
      <c r="C21" s="25">
        <f>SUM(C22)</f>
        <v>6673.57</v>
      </c>
      <c r="D21" s="25">
        <f t="shared" si="1"/>
        <v>44.49</v>
      </c>
      <c r="E21" s="25"/>
      <c r="F21" s="25"/>
    </row>
    <row r="22" spans="1:6" ht="28.5" customHeight="1">
      <c r="A22" s="27" t="s">
        <v>21</v>
      </c>
      <c r="B22" s="24">
        <v>15000</v>
      </c>
      <c r="C22" s="25">
        <v>6673.5740999999998</v>
      </c>
      <c r="D22" s="25">
        <f t="shared" si="1"/>
        <v>44.49</v>
      </c>
      <c r="E22" s="25"/>
      <c r="F22" s="25"/>
    </row>
    <row r="23" spans="1:6" s="7" customFormat="1" ht="24.95" customHeight="1">
      <c r="A23" s="26" t="s">
        <v>22</v>
      </c>
      <c r="B23" s="20"/>
      <c r="C23" s="21">
        <f>SUM(C24)</f>
        <v>307.42</v>
      </c>
      <c r="D23" s="25"/>
      <c r="E23" s="21">
        <v>183.61</v>
      </c>
      <c r="F23" s="21">
        <f t="shared" ref="F23:F29" si="2">C23/E23*100</f>
        <v>167.43</v>
      </c>
    </row>
    <row r="24" spans="1:6" ht="24.95" customHeight="1">
      <c r="A24" s="27" t="s">
        <v>23</v>
      </c>
      <c r="B24" s="24"/>
      <c r="C24" s="25">
        <f>SUM(C25)</f>
        <v>307.42</v>
      </c>
      <c r="D24" s="25"/>
      <c r="E24" s="25">
        <v>183.61</v>
      </c>
      <c r="F24" s="25">
        <f t="shared" si="2"/>
        <v>167.43</v>
      </c>
    </row>
    <row r="25" spans="1:6" ht="30" customHeight="1">
      <c r="A25" s="27" t="s">
        <v>24</v>
      </c>
      <c r="B25" s="24"/>
      <c r="C25" s="25">
        <v>307.42</v>
      </c>
      <c r="D25" s="25"/>
      <c r="E25" s="25">
        <v>183.61</v>
      </c>
      <c r="F25" s="25">
        <f t="shared" si="2"/>
        <v>167.43</v>
      </c>
    </row>
    <row r="26" spans="1:6" s="7" customFormat="1" ht="24.95" customHeight="1">
      <c r="A26" s="26" t="s">
        <v>25</v>
      </c>
      <c r="B26" s="20">
        <f>SUM(B27)</f>
        <v>50000</v>
      </c>
      <c r="C26" s="21"/>
      <c r="D26" s="25">
        <f>C26/B26*100</f>
        <v>0</v>
      </c>
      <c r="E26" s="21">
        <f>SUM(E27)</f>
        <v>39621.07</v>
      </c>
      <c r="F26" s="25">
        <f t="shared" si="2"/>
        <v>0</v>
      </c>
    </row>
    <row r="27" spans="1:6" ht="30" customHeight="1">
      <c r="A27" s="27" t="s">
        <v>26</v>
      </c>
      <c r="B27" s="24">
        <f>SUM(B28)</f>
        <v>50000</v>
      </c>
      <c r="C27" s="25"/>
      <c r="D27" s="25">
        <f>C27/B27*100</f>
        <v>0</v>
      </c>
      <c r="E27" s="25">
        <f>SUM(E28)</f>
        <v>39621.07</v>
      </c>
      <c r="F27" s="25">
        <f t="shared" si="2"/>
        <v>0</v>
      </c>
    </row>
    <row r="28" spans="1:6" ht="30" customHeight="1">
      <c r="A28" s="27" t="s">
        <v>61</v>
      </c>
      <c r="B28" s="24">
        <v>50000</v>
      </c>
      <c r="C28" s="25"/>
      <c r="D28" s="25">
        <f>C28/B28*100</f>
        <v>0</v>
      </c>
      <c r="E28" s="25">
        <v>39621.07</v>
      </c>
      <c r="F28" s="25">
        <f t="shared" si="2"/>
        <v>0</v>
      </c>
    </row>
    <row r="29" spans="1:6" s="7" customFormat="1" ht="21.75" customHeight="1">
      <c r="A29" s="22" t="s">
        <v>27</v>
      </c>
      <c r="B29" s="20">
        <v>800</v>
      </c>
      <c r="C29" s="21">
        <v>5497.43</v>
      </c>
      <c r="D29" s="21">
        <f>C29/B29*100</f>
        <v>687.18</v>
      </c>
      <c r="E29" s="21">
        <v>1734.19</v>
      </c>
      <c r="F29" s="21">
        <f t="shared" si="2"/>
        <v>317</v>
      </c>
    </row>
  </sheetData>
  <mergeCells count="2">
    <mergeCell ref="A1:F1"/>
    <mergeCell ref="A11:F11"/>
  </mergeCells>
  <phoneticPr fontId="5" type="noConversion"/>
  <printOptions horizontalCentered="1"/>
  <pageMargins left="1.0629921259842521" right="1.0629921259842521" top="1.0629921259842521" bottom="1.062992125984252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Zeros="0" topLeftCell="A7" zoomScaleNormal="85" workbookViewId="0">
      <selection activeCell="F13" sqref="F13"/>
    </sheetView>
  </sheetViews>
  <sheetFormatPr defaultColWidth="8.75" defaultRowHeight="14.25"/>
  <cols>
    <col min="1" max="1" width="42.375" style="29" customWidth="1"/>
    <col min="2" max="4" width="13.75" style="36" customWidth="1"/>
    <col min="5" max="16384" width="8.75" style="10"/>
  </cols>
  <sheetData>
    <row r="1" spans="1:5" s="8" customFormat="1" ht="48.75" customHeight="1">
      <c r="A1" s="37" t="s">
        <v>55</v>
      </c>
      <c r="B1" s="37"/>
      <c r="C1" s="37"/>
      <c r="D1" s="37"/>
      <c r="E1" s="9"/>
    </row>
    <row r="2" spans="1:5" ht="21" customHeight="1">
      <c r="A2" s="34"/>
      <c r="B2" s="14"/>
      <c r="C2" s="14"/>
      <c r="D2" s="16" t="s">
        <v>28</v>
      </c>
    </row>
    <row r="3" spans="1:5" ht="24.75" customHeight="1">
      <c r="A3" s="19" t="s">
        <v>60</v>
      </c>
      <c r="B3" s="17" t="s">
        <v>29</v>
      </c>
      <c r="C3" s="19" t="s">
        <v>56</v>
      </c>
      <c r="D3" s="17" t="s">
        <v>30</v>
      </c>
    </row>
    <row r="4" spans="1:5" s="11" customFormat="1" ht="24.75" customHeight="1">
      <c r="A4" s="19" t="s">
        <v>31</v>
      </c>
      <c r="B4" s="21">
        <f>B5+B11</f>
        <v>17906.63</v>
      </c>
      <c r="C4" s="21">
        <f>C5+C11+C10</f>
        <v>20650</v>
      </c>
      <c r="D4" s="21">
        <f>C4/B4*100</f>
        <v>115.32</v>
      </c>
    </row>
    <row r="5" spans="1:5" s="11" customFormat="1" ht="24.75" customHeight="1">
      <c r="A5" s="30" t="s">
        <v>32</v>
      </c>
      <c r="B5" s="21">
        <f>SUM(B6:B9)</f>
        <v>12414.2</v>
      </c>
      <c r="C5" s="21">
        <f>SUM(C6:C8)</f>
        <v>1550</v>
      </c>
      <c r="D5" s="21">
        <f>C5/B5*100</f>
        <v>12.49</v>
      </c>
    </row>
    <row r="6" spans="1:5" ht="24.75" customHeight="1">
      <c r="A6" s="31" t="s">
        <v>33</v>
      </c>
      <c r="B6" s="25">
        <f>'16基金'!C6</f>
        <v>886.89</v>
      </c>
      <c r="C6" s="25">
        <v>550</v>
      </c>
      <c r="D6" s="25">
        <f>C6/B6*100</f>
        <v>62.01</v>
      </c>
    </row>
    <row r="7" spans="1:5" ht="24.75" customHeight="1">
      <c r="A7" s="31" t="s">
        <v>34</v>
      </c>
      <c r="B7" s="25">
        <f>'16基金'!C7</f>
        <v>1519.18</v>
      </c>
      <c r="C7" s="25">
        <v>1000</v>
      </c>
      <c r="D7" s="25">
        <f>C7/B7*100</f>
        <v>65.819999999999993</v>
      </c>
    </row>
    <row r="8" spans="1:5" ht="24.75" customHeight="1">
      <c r="A8" s="31" t="s">
        <v>35</v>
      </c>
      <c r="B8" s="25">
        <f>'16基金'!C8</f>
        <v>10000</v>
      </c>
      <c r="C8" s="25"/>
      <c r="D8" s="25">
        <f>C8/B8*100</f>
        <v>0</v>
      </c>
    </row>
    <row r="9" spans="1:5" ht="24.75" customHeight="1">
      <c r="A9" s="31" t="s">
        <v>36</v>
      </c>
      <c r="B9" s="25">
        <v>8.1300000000000008</v>
      </c>
      <c r="C9" s="25"/>
      <c r="D9" s="25"/>
    </row>
    <row r="10" spans="1:5" s="11" customFormat="1" ht="24.75" customHeight="1">
      <c r="A10" s="30" t="s">
        <v>57</v>
      </c>
      <c r="B10" s="21"/>
      <c r="C10" s="21">
        <v>18300</v>
      </c>
      <c r="D10" s="21"/>
    </row>
    <row r="11" spans="1:5" s="11" customFormat="1" ht="24.75" customHeight="1">
      <c r="A11" s="30" t="s">
        <v>58</v>
      </c>
      <c r="B11" s="21">
        <f>'16基金'!C10</f>
        <v>5492.43</v>
      </c>
      <c r="C11" s="21">
        <v>800</v>
      </c>
      <c r="D11" s="21">
        <f>C11/B11*100</f>
        <v>14.57</v>
      </c>
    </row>
    <row r="12" spans="1:5" ht="24.75" customHeight="1">
      <c r="A12" s="39"/>
      <c r="B12" s="39"/>
      <c r="C12" s="39"/>
      <c r="D12" s="39"/>
    </row>
    <row r="13" spans="1:5" s="11" customFormat="1" ht="24.75" customHeight="1">
      <c r="A13" s="19" t="s">
        <v>37</v>
      </c>
      <c r="B13" s="21">
        <f>B14+B27</f>
        <v>15286.07</v>
      </c>
      <c r="C13" s="21">
        <f>C14+C27</f>
        <v>20736.78</v>
      </c>
      <c r="D13" s="21">
        <f t="shared" ref="D13:D27" si="0">C13/B13*100</f>
        <v>135.66</v>
      </c>
    </row>
    <row r="14" spans="1:5" s="11" customFormat="1" ht="24.75" customHeight="1">
      <c r="A14" s="30" t="s">
        <v>38</v>
      </c>
      <c r="B14" s="21">
        <f>B15+B21+B24</f>
        <v>9788.64</v>
      </c>
      <c r="C14" s="21">
        <f>C15+C21+C24</f>
        <v>19936.78</v>
      </c>
      <c r="D14" s="21">
        <f t="shared" si="0"/>
        <v>203.67</v>
      </c>
    </row>
    <row r="15" spans="1:5" s="11" customFormat="1" ht="24.75" customHeight="1">
      <c r="A15" s="32" t="s">
        <v>39</v>
      </c>
      <c r="B15" s="21">
        <f>'16基金'!C14</f>
        <v>2807.65</v>
      </c>
      <c r="C15" s="21">
        <f>C16+C18</f>
        <v>1636.78</v>
      </c>
      <c r="D15" s="21">
        <f t="shared" si="0"/>
        <v>58.3</v>
      </c>
    </row>
    <row r="16" spans="1:5" ht="24.75" customHeight="1">
      <c r="A16" s="33" t="s">
        <v>40</v>
      </c>
      <c r="B16" s="25">
        <f>'16基金'!C15</f>
        <v>2386.56</v>
      </c>
      <c r="C16" s="25">
        <f>SUM(C17)</f>
        <v>987.23</v>
      </c>
      <c r="D16" s="25">
        <f t="shared" si="0"/>
        <v>41.37</v>
      </c>
    </row>
    <row r="17" spans="1:4" ht="24.75" customHeight="1">
      <c r="A17" s="33" t="s">
        <v>41</v>
      </c>
      <c r="B17" s="25">
        <f>'16基金'!C16</f>
        <v>2386.56</v>
      </c>
      <c r="C17" s="25">
        <v>987.23</v>
      </c>
      <c r="D17" s="25">
        <f t="shared" si="0"/>
        <v>41.37</v>
      </c>
    </row>
    <row r="18" spans="1:4" ht="24.75" customHeight="1">
      <c r="A18" s="33" t="s">
        <v>42</v>
      </c>
      <c r="B18" s="25">
        <f>'16基金'!C17</f>
        <v>421.09</v>
      </c>
      <c r="C18" s="25">
        <v>649.54999999999995</v>
      </c>
      <c r="D18" s="25">
        <f t="shared" si="0"/>
        <v>154.25</v>
      </c>
    </row>
    <row r="19" spans="1:4" ht="24.75" customHeight="1">
      <c r="A19" s="33" t="s">
        <v>43</v>
      </c>
      <c r="B19" s="25">
        <f>'16基金'!C18</f>
        <v>174.09</v>
      </c>
      <c r="C19" s="25">
        <v>206.55</v>
      </c>
      <c r="D19" s="25">
        <f t="shared" si="0"/>
        <v>118.65</v>
      </c>
    </row>
    <row r="20" spans="1:4" ht="24.75" customHeight="1">
      <c r="A20" s="33" t="s">
        <v>44</v>
      </c>
      <c r="B20" s="25">
        <f>'16基金'!C19</f>
        <v>247</v>
      </c>
      <c r="C20" s="25">
        <v>443</v>
      </c>
      <c r="D20" s="25">
        <f t="shared" si="0"/>
        <v>179.35</v>
      </c>
    </row>
    <row r="21" spans="1:4" s="11" customFormat="1" ht="24.75" customHeight="1">
      <c r="A21" s="32" t="s">
        <v>45</v>
      </c>
      <c r="B21" s="21">
        <f>'16基金'!C20</f>
        <v>6673.57</v>
      </c>
      <c r="C21" s="21">
        <f>SUM(C22)</f>
        <v>18300</v>
      </c>
      <c r="D21" s="21">
        <f t="shared" si="0"/>
        <v>274.22000000000003</v>
      </c>
    </row>
    <row r="22" spans="1:4" ht="24.75" customHeight="1">
      <c r="A22" s="33" t="s">
        <v>46</v>
      </c>
      <c r="B22" s="25">
        <f>'16基金'!C21</f>
        <v>6673.57</v>
      </c>
      <c r="C22" s="25">
        <f>SUM(C23)</f>
        <v>18300</v>
      </c>
      <c r="D22" s="25">
        <f t="shared" si="0"/>
        <v>274.22000000000003</v>
      </c>
    </row>
    <row r="23" spans="1:4" ht="24.75" customHeight="1">
      <c r="A23" s="33" t="s">
        <v>47</v>
      </c>
      <c r="B23" s="25">
        <f>'16基金'!C22</f>
        <v>6673.57</v>
      </c>
      <c r="C23" s="25">
        <v>18300</v>
      </c>
      <c r="D23" s="25">
        <f t="shared" si="0"/>
        <v>274.22000000000003</v>
      </c>
    </row>
    <row r="24" spans="1:4" s="11" customFormat="1" ht="24.75" customHeight="1">
      <c r="A24" s="32" t="s">
        <v>48</v>
      </c>
      <c r="B24" s="21">
        <f>'16基金'!C23</f>
        <v>307.42</v>
      </c>
      <c r="C24" s="35"/>
      <c r="D24" s="21">
        <f t="shared" si="0"/>
        <v>0</v>
      </c>
    </row>
    <row r="25" spans="1:4" ht="24.75" customHeight="1">
      <c r="A25" s="33" t="s">
        <v>59</v>
      </c>
      <c r="B25" s="25">
        <f>'16基金'!C24</f>
        <v>307.42</v>
      </c>
      <c r="C25" s="25"/>
      <c r="D25" s="25">
        <f t="shared" si="0"/>
        <v>0</v>
      </c>
    </row>
    <row r="26" spans="1:4" ht="24.75" customHeight="1">
      <c r="A26" s="33" t="s">
        <v>49</v>
      </c>
      <c r="B26" s="25">
        <f>'16基金'!C25</f>
        <v>307.42</v>
      </c>
      <c r="C26" s="25"/>
      <c r="D26" s="25">
        <f t="shared" si="0"/>
        <v>0</v>
      </c>
    </row>
    <row r="27" spans="1:4" s="11" customFormat="1" ht="24.75" customHeight="1">
      <c r="A27" s="30" t="s">
        <v>50</v>
      </c>
      <c r="B27" s="21">
        <f>'16基金'!C29</f>
        <v>5497.43</v>
      </c>
      <c r="C27" s="21">
        <v>800</v>
      </c>
      <c r="D27" s="21">
        <f t="shared" si="0"/>
        <v>14.55</v>
      </c>
    </row>
  </sheetData>
  <mergeCells count="2">
    <mergeCell ref="A1:D1"/>
    <mergeCell ref="A12:D12"/>
  </mergeCells>
  <phoneticPr fontId="5" type="noConversion"/>
  <printOptions horizontalCentered="1"/>
  <pageMargins left="1.0629921259842521" right="1.0629921259842521" top="1.0629921259842521" bottom="1.0629921259842521" header="0.51181102362204722" footer="0.51181102362204722"/>
  <pageSetup paperSize="9" scale="9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16基金</vt:lpstr>
      <vt:lpstr>17基金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2017-03-03T09:26:08Z</dcterms:modified>
</cp:coreProperties>
</file>